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  <sheet name="燃气费" sheetId="2" r:id="rId2"/>
    <sheet name="燃煤费" sheetId="3" r:id="rId3"/>
    <sheet name="水费" sheetId="4" r:id="rId4"/>
    <sheet name="电费" sheetId="5" r:id="rId5"/>
    <sheet name="人工费" sheetId="6" r:id="rId6"/>
    <sheet name="维修费" sheetId="7" r:id="rId7"/>
    <sheet name="原盐费" sheetId="8" r:id="rId8"/>
    <sheet name="供暖面积" sheetId="9" r:id="rId9"/>
  </sheets>
  <definedNames/>
  <calcPr fullCalcOnLoad="1"/>
</workbook>
</file>

<file path=xl/sharedStrings.xml><?xml version="1.0" encoding="utf-8"?>
<sst xmlns="http://schemas.openxmlformats.org/spreadsheetml/2006/main" count="199" uniqueCount="132">
  <si>
    <t>序号</t>
  </si>
  <si>
    <t>中心区</t>
  </si>
  <si>
    <t>水科所南</t>
  </si>
  <si>
    <t>植物所</t>
  </si>
  <si>
    <t>合计</t>
  </si>
  <si>
    <t>备注</t>
  </si>
  <si>
    <t>学生东区</t>
  </si>
  <si>
    <t>西墙区</t>
  </si>
  <si>
    <t>东南区</t>
  </si>
  <si>
    <t>机电学院</t>
  </si>
  <si>
    <t>林科院</t>
  </si>
  <si>
    <t>水科所北</t>
  </si>
  <si>
    <t>序号</t>
  </si>
  <si>
    <t>金额(元)</t>
  </si>
  <si>
    <t>单价(元/度)</t>
  </si>
  <si>
    <t>电量(度)</t>
  </si>
  <si>
    <t>序号</t>
  </si>
  <si>
    <t>锅炉房</t>
  </si>
  <si>
    <t>单价(元/吨)</t>
  </si>
  <si>
    <t>金额(元)</t>
  </si>
  <si>
    <t>备注</t>
  </si>
  <si>
    <t>用量(吨)</t>
  </si>
  <si>
    <t>锅炉房</t>
  </si>
  <si>
    <t>办公</t>
  </si>
  <si>
    <t>住宅</t>
  </si>
  <si>
    <t>西林</t>
  </si>
  <si>
    <t>中心区</t>
  </si>
  <si>
    <t>水科所南</t>
  </si>
  <si>
    <t>锅炉房</t>
  </si>
  <si>
    <t>12月</t>
  </si>
  <si>
    <t>1月</t>
  </si>
  <si>
    <t>2月</t>
  </si>
  <si>
    <t>合计</t>
  </si>
  <si>
    <t>西墙区</t>
  </si>
  <si>
    <t>机电学院</t>
  </si>
  <si>
    <t>水科所</t>
  </si>
  <si>
    <t>西林</t>
  </si>
  <si>
    <t>林研所</t>
  </si>
  <si>
    <t>详见工资明细表</t>
  </si>
  <si>
    <t>燃气费(元)</t>
  </si>
  <si>
    <t>详见附件2</t>
  </si>
  <si>
    <t>详见附件3</t>
  </si>
  <si>
    <t>详见附件4</t>
  </si>
  <si>
    <t>详见附件5</t>
  </si>
  <si>
    <t>详见附件6</t>
  </si>
  <si>
    <t>详见附件7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</si>
  <si>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</si>
  <si>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</si>
  <si>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</si>
  <si>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</si>
  <si>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</si>
  <si>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</si>
  <si>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</si>
  <si>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</si>
  <si>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锅炉房</t>
  </si>
  <si>
    <t>中心区</t>
  </si>
  <si>
    <t>水科所南</t>
  </si>
  <si>
    <t>植物所</t>
  </si>
  <si>
    <t>学生东区</t>
  </si>
  <si>
    <t>西墙区</t>
  </si>
  <si>
    <t>东南区</t>
  </si>
  <si>
    <t>机电学院</t>
  </si>
  <si>
    <t>旱农平台</t>
  </si>
  <si>
    <t>林科院</t>
  </si>
  <si>
    <t>水科所北</t>
  </si>
  <si>
    <t>蒸汽消耗（吨）</t>
  </si>
  <si>
    <t>本年购进（吨）</t>
  </si>
  <si>
    <t>上年余量（吨）</t>
  </si>
  <si>
    <t>本年余量（吨）</t>
  </si>
  <si>
    <t>旱农平台</t>
  </si>
  <si>
    <t>燃煤用量（吨）</t>
  </si>
  <si>
    <t>西林</t>
  </si>
  <si>
    <t>3月</t>
  </si>
  <si>
    <t>11月</t>
  </si>
  <si>
    <t>注：11月和3月份的人工工资费用，一部分工人为全月，另一部分工人按工作天数计算。</t>
  </si>
  <si>
    <r>
      <t>采暖后底数（m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</si>
  <si>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采暖前底数（m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</si>
  <si>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燃气用量（m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</si>
  <si>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单价(元/m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</si>
  <si>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t>水保所</t>
  </si>
  <si>
    <t>水保所</t>
  </si>
  <si>
    <r>
      <t>单价(元/m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</si>
  <si>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t>植物所</t>
  </si>
  <si>
    <t>旱农平台</t>
  </si>
  <si>
    <t>区域</t>
  </si>
  <si>
    <r>
      <t>水量(m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</si>
  <si>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日常消耗（m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</si>
  <si>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备注：西林食堂、开水房、浴室日常耗用量为3800m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*</t>
    </r>
    <r>
      <rPr>
        <sz val="12"/>
        <rFont val="宋体"/>
        <family val="0"/>
      </rPr>
      <t>100天=380000m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。</t>
    </r>
  </si>
  <si>
    <t>备注：1、学生东区日常消耗4吨/天*300天=1200吨</t>
  </si>
  <si>
    <t>2、西墙区日常消耗6吨/天*300天=1800吨</t>
  </si>
  <si>
    <t>单价计算依据：煤量*（煤价+运价）/总煤量:</t>
  </si>
  <si>
    <t>其他区域</t>
  </si>
  <si>
    <t>2012.04-2012.12</t>
  </si>
  <si>
    <t>合计</t>
  </si>
  <si>
    <r>
      <t>建筑面积（m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</si>
  <si>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2013.01-2013.04</t>
  </si>
  <si>
    <t>总费用9058045.94元，采购煤13736.93吨，二者相除每吨煤单价为659.39元</t>
  </si>
  <si>
    <t>备注：此表数字来源于后勤财务账。</t>
  </si>
  <si>
    <t>备注</t>
  </si>
  <si>
    <t>燃料费</t>
  </si>
  <si>
    <t>（1）天燃气</t>
  </si>
  <si>
    <t>详见附件1</t>
  </si>
  <si>
    <t>（2）混煤</t>
  </si>
  <si>
    <t>水费</t>
  </si>
  <si>
    <t>电费</t>
  </si>
  <si>
    <t>人工费</t>
  </si>
  <si>
    <t>维修费</t>
  </si>
  <si>
    <t>原盐费</t>
  </si>
  <si>
    <t>费用合计</t>
  </si>
  <si>
    <r>
      <t>采暖面积（m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</si>
  <si>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详见附件8</t>
  </si>
  <si>
    <t xml:space="preserve"> (1)办公、教学科研*1.2</t>
  </si>
  <si>
    <t>（2）住宅</t>
  </si>
  <si>
    <t>全年单位面积成本</t>
  </si>
  <si>
    <t>每月成本</t>
  </si>
  <si>
    <t>采暖费用（元）</t>
  </si>
  <si>
    <t>成本因素</t>
  </si>
  <si>
    <t>办公*1.2</t>
  </si>
  <si>
    <t>合计</t>
  </si>
  <si>
    <t xml:space="preserve">   单位：元</t>
  </si>
  <si>
    <t xml:space="preserve"> 单位：元</t>
  </si>
  <si>
    <t>合计</t>
  </si>
  <si>
    <r>
      <t>供暖面积（m</t>
    </r>
    <r>
      <rPr>
        <b/>
        <vertAlign val="superscript"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</si>
  <si>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2012-2013年度采暖成本计算总表</t>
  </si>
  <si>
    <t>2012-2013年度采暖燃气用量及费用支出明细表</t>
  </si>
  <si>
    <t>2012-2013年度采暖燃煤用量及费用支出明细表</t>
  </si>
  <si>
    <t>2012-2013年度采暖用水量及费用支出明细表</t>
  </si>
  <si>
    <t>2012-2013年度采暖用电量及费用支出明细表</t>
  </si>
  <si>
    <t>2012-2013年度采暖计划外用工费用支出明细表</t>
  </si>
  <si>
    <t>2012年-2013年度采暖维修费支出明细表</t>
  </si>
  <si>
    <t>2012-2013年度采暖原盐用量及费用支出明细表</t>
  </si>
  <si>
    <t>2012-2013年度供暖面积汇总表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</si>
</sst>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0_);\(0.00\)"/>
    <numFmt numFmtId="180" formatCode="0.000_ "/>
  </numFmts>
  <fonts count="12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vertAlign val="superscript"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5" fillId="0" borderId="1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16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  <protection/>
    </xf>
    <xf numFmtId="176" fontId="0" fillId="0" borderId="4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0" fillId="0" borderId="1" xfId="19" applyBorder="1" applyAlignment="1">
      <alignment vertical="center" wrapText="1"/>
    </xf>
    <xf numFmtId="43" fontId="5" fillId="0" borderId="1" xfId="19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2" xfId="16" applyFont="1" applyBorder="1" applyAlignment="1">
      <alignment horizontal="center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3" fontId="0" fillId="0" borderId="1" xfId="19" applyBorder="1" applyAlignment="1">
      <alignment horizontal="center" vertical="center" wrapText="1"/>
    </xf>
    <xf numFmtId="43" fontId="5" fillId="0" borderId="1" xfId="19" applyFont="1" applyBorder="1" applyAlignment="1">
      <alignment horizontal="center" vertical="center" wrapText="1"/>
    </xf>
    <xf numFmtId="43" fontId="5" fillId="0" borderId="1" xfId="19" applyFont="1" applyBorder="1" applyAlignment="1">
      <alignment vertical="center"/>
    </xf>
    <xf numFmtId="43" fontId="0" fillId="0" borderId="1" xfId="19" applyBorder="1" applyAlignment="1">
      <alignment horizontal="center" vertical="center"/>
    </xf>
    <xf numFmtId="43" fontId="5" fillId="0" borderId="1" xfId="19" applyFont="1" applyBorder="1" applyAlignment="1">
      <alignment horizontal="center" vertical="center"/>
    </xf>
    <xf numFmtId="43" fontId="0" fillId="0" borderId="1" xfId="19" applyFont="1" applyBorder="1" applyAlignment="1">
      <alignment horizontal="center" vertical="center"/>
    </xf>
    <xf numFmtId="0" fontId="0" fillId="0" borderId="0" xfId="0" applyAlignment="1">
      <alignment/>
    </xf>
    <xf numFmtId="43" fontId="0" fillId="0" borderId="1" xfId="19" applyBorder="1" applyAlignment="1">
      <alignment horizontal="right" vertical="center"/>
    </xf>
    <xf numFmtId="43" fontId="5" fillId="0" borderId="1" xfId="19" applyFont="1" applyBorder="1" applyAlignment="1">
      <alignment horizontal="right" vertical="center"/>
    </xf>
    <xf numFmtId="43" fontId="0" fillId="0" borderId="1" xfId="19" applyFont="1" applyBorder="1" applyAlignment="1">
      <alignment horizontal="right" vertical="center"/>
    </xf>
    <xf numFmtId="43" fontId="0" fillId="0" borderId="1" xfId="19" applyFont="1" applyBorder="1" applyAlignment="1">
      <alignment horizontal="center" vertical="center" wrapText="1"/>
    </xf>
    <xf numFmtId="43" fontId="0" fillId="0" borderId="1" xfId="19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4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3" fontId="0" fillId="0" borderId="1" xfId="19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43" fontId="0" fillId="0" borderId="1" xfId="0" applyNumberFormat="1" applyFont="1" applyBorder="1" applyAlignment="1">
      <alignment horizontal="center" vertical="center"/>
    </xf>
    <xf numFmtId="43" fontId="0" fillId="0" borderId="0" xfId="19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3" fontId="0" fillId="0" borderId="0" xfId="19" applyBorder="1" applyAlignment="1">
      <alignment horizontal="right" vertical="center"/>
    </xf>
    <xf numFmtId="43" fontId="0" fillId="0" borderId="0" xfId="1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6" xfId="19" applyFont="1" applyBorder="1" applyAlignment="1">
      <alignment horizontal="center" vertical="center" wrapText="1"/>
    </xf>
    <xf numFmtId="43" fontId="0" fillId="0" borderId="5" xfId="19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3.50390625" style="0" customWidth="1"/>
    <col min="2" max="2" width="8.25390625" style="0" customWidth="1"/>
    <col min="3" max="3" width="22.875" style="0" customWidth="1"/>
    <col min="4" max="4" width="24.00390625" style="0" customWidth="1"/>
    <col min="5" max="5" width="18.00390625" style="0" customWidth="1"/>
  </cols>
  <sheetData>
    <row r="2" spans="2:5" ht="20.25">
      <c r="B2" s="75" t="s">
        <v>123</v>
      </c>
      <c r="C2" s="75"/>
      <c r="D2" s="75"/>
      <c r="E2" s="75"/>
    </row>
    <row r="3" spans="3:5" ht="14.25">
      <c r="C3" s="2"/>
      <c r="D3" s="2"/>
      <c r="E3" s="2"/>
    </row>
    <row r="4" spans="2:5" ht="28.5" customHeight="1">
      <c r="B4" s="16" t="s">
        <v>0</v>
      </c>
      <c r="C4" s="16" t="s">
        <v>116</v>
      </c>
      <c r="D4" s="16" t="s">
        <v>115</v>
      </c>
      <c r="E4" s="16" t="s">
        <v>98</v>
      </c>
    </row>
    <row r="5" spans="2:5" ht="27" customHeight="1">
      <c r="B5" s="16">
        <v>1</v>
      </c>
      <c r="C5" s="54" t="s">
        <v>99</v>
      </c>
      <c r="D5" s="55">
        <f>D6+D7</f>
        <v>18606203.03</v>
      </c>
      <c r="E5" s="56"/>
    </row>
    <row r="6" spans="2:5" ht="28.5" customHeight="1">
      <c r="B6" s="16">
        <v>2</v>
      </c>
      <c r="C6" s="57" t="s">
        <v>100</v>
      </c>
      <c r="D6" s="46">
        <v>11485879.02</v>
      </c>
      <c r="E6" s="16" t="s">
        <v>101</v>
      </c>
    </row>
    <row r="7" spans="2:5" ht="26.25" customHeight="1">
      <c r="B7" s="16">
        <v>3</v>
      </c>
      <c r="C7" s="57" t="s">
        <v>102</v>
      </c>
      <c r="D7" s="46">
        <v>7120324.01</v>
      </c>
      <c r="E7" s="16" t="s">
        <v>40</v>
      </c>
    </row>
    <row r="8" spans="2:5" ht="25.5" customHeight="1">
      <c r="B8" s="16">
        <v>4</v>
      </c>
      <c r="C8" s="58" t="s">
        <v>103</v>
      </c>
      <c r="D8" s="46">
        <v>181162.2</v>
      </c>
      <c r="E8" s="16" t="s">
        <v>41</v>
      </c>
    </row>
    <row r="9" spans="2:5" ht="24.75" customHeight="1">
      <c r="B9" s="16">
        <v>5</v>
      </c>
      <c r="C9" s="58" t="s">
        <v>104</v>
      </c>
      <c r="D9" s="46">
        <v>1590255.93</v>
      </c>
      <c r="E9" s="16" t="s">
        <v>42</v>
      </c>
    </row>
    <row r="10" spans="2:5" ht="21.75" customHeight="1">
      <c r="B10" s="16">
        <v>6</v>
      </c>
      <c r="C10" s="58" t="s">
        <v>105</v>
      </c>
      <c r="D10" s="46">
        <v>761601.52</v>
      </c>
      <c r="E10" s="16" t="s">
        <v>43</v>
      </c>
    </row>
    <row r="11" spans="2:5" ht="24" customHeight="1">
      <c r="B11" s="16">
        <v>7</v>
      </c>
      <c r="C11" s="58" t="s">
        <v>106</v>
      </c>
      <c r="D11" s="46">
        <v>403090.26</v>
      </c>
      <c r="E11" s="16" t="s">
        <v>44</v>
      </c>
    </row>
    <row r="12" spans="2:5" ht="30.75" customHeight="1">
      <c r="B12" s="16">
        <v>8</v>
      </c>
      <c r="C12" s="58" t="s">
        <v>107</v>
      </c>
      <c r="D12" s="46">
        <v>57120</v>
      </c>
      <c r="E12" s="16" t="s">
        <v>45</v>
      </c>
    </row>
    <row r="13" spans="2:5" ht="24" customHeight="1">
      <c r="B13" s="16">
        <v>9</v>
      </c>
      <c r="C13" s="59" t="s">
        <v>108</v>
      </c>
      <c r="D13" s="45">
        <f>SUM(D6:D12)</f>
        <v>21599432.94</v>
      </c>
      <c r="E13" s="60"/>
    </row>
    <row r="14" spans="2:5" ht="30" customHeight="1">
      <c r="B14" s="61">
        <v>10</v>
      </c>
      <c r="C14" s="62" t="s">
        <v>109</v>
      </c>
      <c r="D14" s="63">
        <f>D15+D16</f>
        <v>1197953.32</v>
      </c>
      <c r="E14" s="61" t="s">
        <v>110</v>
      </c>
    </row>
    <row r="15" spans="2:5" ht="30" customHeight="1">
      <c r="B15" s="61">
        <v>11</v>
      </c>
      <c r="C15" s="64" t="s">
        <v>111</v>
      </c>
      <c r="D15" s="63">
        <v>877687.92</v>
      </c>
      <c r="E15" s="65"/>
    </row>
    <row r="16" spans="2:5" ht="25.5" customHeight="1">
      <c r="B16" s="61">
        <v>12</v>
      </c>
      <c r="C16" s="62" t="s">
        <v>112</v>
      </c>
      <c r="D16" s="63">
        <v>320265.4</v>
      </c>
      <c r="E16" s="65"/>
    </row>
    <row r="17" spans="2:5" ht="27.75" customHeight="1">
      <c r="B17" s="61">
        <v>14</v>
      </c>
      <c r="C17" s="66" t="s">
        <v>113</v>
      </c>
      <c r="D17" s="67">
        <f>D13/D14</f>
        <v>18.030279293353434</v>
      </c>
      <c r="E17" s="65"/>
    </row>
    <row r="18" spans="2:5" ht="27.75" customHeight="1">
      <c r="B18" s="61">
        <v>15</v>
      </c>
      <c r="C18" s="66" t="s">
        <v>114</v>
      </c>
      <c r="D18" s="67">
        <f>D17/4</f>
        <v>4.5075698233383585</v>
      </c>
      <c r="E18" s="65"/>
    </row>
    <row r="19" spans="2:5" ht="17.25" customHeight="1">
      <c r="B19" s="23"/>
      <c r="C19" s="20"/>
      <c r="D19" s="20"/>
      <c r="E19" s="20"/>
    </row>
    <row r="20" spans="2:5" ht="20.25" customHeight="1">
      <c r="B20" s="23"/>
      <c r="C20" s="20"/>
      <c r="D20" s="20"/>
      <c r="E20" s="20"/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7" sqref="F7"/>
    </sheetView>
  </sheetViews>
  <sheetFormatPr defaultColWidth="9.00390625" defaultRowHeight="14.25"/>
  <cols>
    <col min="1" max="1" width="5.50390625" style="0" customWidth="1"/>
    <col min="2" max="2" width="9.625" style="0" customWidth="1"/>
    <col min="3" max="3" width="12.25390625" style="0" customWidth="1"/>
    <col min="4" max="4" width="12.125" style="0" customWidth="1"/>
    <col min="5" max="5" width="10.75390625" style="0" customWidth="1"/>
    <col min="6" max="6" width="9.875" style="0" customWidth="1"/>
    <col min="7" max="7" width="12.125" style="0" customWidth="1"/>
    <col min="8" max="8" width="17.875" style="0" customWidth="1"/>
  </cols>
  <sheetData>
    <row r="1" ht="18.75" customHeight="1">
      <c r="A1" s="20" t="s">
        <v>46</v>
      </c>
    </row>
    <row r="2" spans="1:8" ht="18" customHeight="1">
      <c r="A2" s="77" t="s">
        <v>124</v>
      </c>
      <c r="B2" s="77"/>
      <c r="C2" s="77"/>
      <c r="D2" s="77"/>
      <c r="E2" s="77"/>
      <c r="F2" s="77"/>
      <c r="G2" s="77"/>
      <c r="H2" s="77"/>
    </row>
    <row r="3" ht="19.5" customHeight="1"/>
    <row r="4" spans="1:8" ht="18.75" customHeight="1">
      <c r="A4" s="78" t="s">
        <v>0</v>
      </c>
      <c r="B4" s="80" t="s">
        <v>22</v>
      </c>
      <c r="C4" s="78" t="s">
        <v>75</v>
      </c>
      <c r="D4" s="78" t="s">
        <v>76</v>
      </c>
      <c r="E4" s="78" t="s">
        <v>86</v>
      </c>
      <c r="F4" s="78" t="s">
        <v>77</v>
      </c>
      <c r="G4" s="78" t="s">
        <v>78</v>
      </c>
      <c r="H4" s="78" t="s">
        <v>39</v>
      </c>
    </row>
    <row r="5" spans="1:8" ht="23.25" customHeight="1">
      <c r="A5" s="79"/>
      <c r="B5" s="81"/>
      <c r="C5" s="79"/>
      <c r="D5" s="82"/>
      <c r="E5" s="79"/>
      <c r="F5" s="79"/>
      <c r="G5" s="79"/>
      <c r="H5" s="79"/>
    </row>
    <row r="6" spans="1:8" ht="27.75" customHeight="1">
      <c r="A6" s="16">
        <v>1</v>
      </c>
      <c r="B6" s="1" t="s">
        <v>71</v>
      </c>
      <c r="C6" s="24">
        <v>22678562</v>
      </c>
      <c r="D6" s="27">
        <v>20340326</v>
      </c>
      <c r="E6" s="27">
        <v>380000</v>
      </c>
      <c r="F6" s="1">
        <f aca="true" t="shared" si="0" ref="F6:F11">C6-D6-E6</f>
        <v>1958236</v>
      </c>
      <c r="G6" s="1">
        <v>1.98</v>
      </c>
      <c r="H6" s="32">
        <f aca="true" t="shared" si="1" ref="H6:H11">F6*G6</f>
        <v>3877307.28</v>
      </c>
    </row>
    <row r="7" spans="1:8" ht="24.75" customHeight="1">
      <c r="A7" s="16">
        <v>2</v>
      </c>
      <c r="B7" s="1" t="s">
        <v>1</v>
      </c>
      <c r="C7" s="25">
        <v>18773511</v>
      </c>
      <c r="D7" s="27">
        <v>16349238</v>
      </c>
      <c r="E7" s="27"/>
      <c r="F7" s="1">
        <f t="shared" si="0"/>
        <v>2424273</v>
      </c>
      <c r="G7" s="1">
        <v>1.98</v>
      </c>
      <c r="H7" s="32">
        <f t="shared" si="1"/>
        <v>4800060.54</v>
      </c>
    </row>
    <row r="8" spans="1:8" ht="27.75" customHeight="1">
      <c r="A8" s="16">
        <v>3</v>
      </c>
      <c r="B8" s="1" t="s">
        <v>2</v>
      </c>
      <c r="C8" s="26">
        <v>1014660</v>
      </c>
      <c r="D8" s="28">
        <v>940868</v>
      </c>
      <c r="E8" s="28"/>
      <c r="F8" s="1">
        <f t="shared" si="0"/>
        <v>73792</v>
      </c>
      <c r="G8" s="1">
        <v>1.98</v>
      </c>
      <c r="H8" s="32">
        <f t="shared" si="1"/>
        <v>146108.16</v>
      </c>
    </row>
    <row r="9" spans="1:8" ht="29.25" customHeight="1">
      <c r="A9" s="16">
        <v>4</v>
      </c>
      <c r="B9" s="1" t="s">
        <v>3</v>
      </c>
      <c r="C9" s="24">
        <v>4705406</v>
      </c>
      <c r="D9" s="27">
        <v>3913449</v>
      </c>
      <c r="E9" s="27"/>
      <c r="F9" s="1">
        <f t="shared" si="0"/>
        <v>791957</v>
      </c>
      <c r="G9" s="1">
        <v>1.98</v>
      </c>
      <c r="H9" s="32">
        <f t="shared" si="1"/>
        <v>1568074.8599999999</v>
      </c>
    </row>
    <row r="10" spans="1:8" ht="29.25" customHeight="1">
      <c r="A10" s="16">
        <v>5</v>
      </c>
      <c r="B10" s="1" t="s">
        <v>79</v>
      </c>
      <c r="C10" s="24">
        <v>2857713</v>
      </c>
      <c r="D10" s="27">
        <v>2305022</v>
      </c>
      <c r="E10" s="27"/>
      <c r="F10" s="1">
        <f t="shared" si="0"/>
        <v>552691</v>
      </c>
      <c r="G10" s="1">
        <v>1.98</v>
      </c>
      <c r="H10" s="32">
        <f t="shared" si="1"/>
        <v>1094328.18</v>
      </c>
    </row>
    <row r="11" spans="1:8" ht="27" customHeight="1">
      <c r="A11" s="16">
        <v>6</v>
      </c>
      <c r="B11" s="7" t="s">
        <v>118</v>
      </c>
      <c r="C11" s="38">
        <f>SUM(C6:C10)</f>
        <v>50029852</v>
      </c>
      <c r="D11" s="39">
        <f>SUM(D6:D10)</f>
        <v>43848903</v>
      </c>
      <c r="E11" s="39">
        <f>SUM(E6:E10)</f>
        <v>380000</v>
      </c>
      <c r="F11" s="7">
        <f t="shared" si="0"/>
        <v>5800949</v>
      </c>
      <c r="G11" s="7">
        <v>1.98</v>
      </c>
      <c r="H11" s="33">
        <f t="shared" si="1"/>
        <v>11485879.02</v>
      </c>
    </row>
    <row r="12" ht="21.75" customHeight="1"/>
    <row r="13" spans="1:8" ht="24" customHeight="1">
      <c r="A13" s="76" t="s">
        <v>87</v>
      </c>
      <c r="B13" s="76"/>
      <c r="C13" s="76"/>
      <c r="D13" s="76"/>
      <c r="E13" s="76"/>
      <c r="F13" s="76"/>
      <c r="G13" s="76"/>
      <c r="H13" s="47"/>
    </row>
    <row r="14" ht="18.75" customHeight="1">
      <c r="F14" s="40"/>
    </row>
  </sheetData>
  <mergeCells count="10">
    <mergeCell ref="A13:G13"/>
    <mergeCell ref="A2:H2"/>
    <mergeCell ref="H4:H5"/>
    <mergeCell ref="A4:A5"/>
    <mergeCell ref="B4:B5"/>
    <mergeCell ref="F4:F5"/>
    <mergeCell ref="G4:G5"/>
    <mergeCell ref="C4:C5"/>
    <mergeCell ref="D4:D5"/>
    <mergeCell ref="E4:E5"/>
  </mergeCells>
  <printOptions/>
  <pageMargins left="0.37" right="0.15748031496062992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:J2"/>
    </sheetView>
  </sheetViews>
  <sheetFormatPr defaultColWidth="9.00390625" defaultRowHeight="14.25"/>
  <cols>
    <col min="1" max="1" width="5.75390625" style="0" customWidth="1"/>
    <col min="2" max="2" width="11.625" style="0" customWidth="1"/>
    <col min="3" max="3" width="9.875" style="0" customWidth="1"/>
    <col min="4" max="4" width="11.50390625" style="0" customWidth="1"/>
    <col min="5" max="5" width="9.625" style="0" customWidth="1"/>
    <col min="6" max="6" width="11.875" style="0" customWidth="1"/>
    <col min="7" max="7" width="12.125" style="0" customWidth="1"/>
    <col min="8" max="8" width="13.125" style="0" customWidth="1"/>
    <col min="9" max="9" width="17.25390625" style="0" customWidth="1"/>
    <col min="10" max="10" width="24.875" style="0" customWidth="1"/>
  </cols>
  <sheetData>
    <row r="1" ht="14.25">
      <c r="A1" s="20" t="s">
        <v>47</v>
      </c>
    </row>
    <row r="2" spans="1:10" ht="20.25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</row>
    <row r="4" spans="1:10" ht="14.25" customHeight="1">
      <c r="A4" s="78" t="s">
        <v>16</v>
      </c>
      <c r="B4" s="78" t="s">
        <v>17</v>
      </c>
      <c r="C4" s="78" t="s">
        <v>67</v>
      </c>
      <c r="D4" s="78" t="s">
        <v>66</v>
      </c>
      <c r="E4" s="78" t="s">
        <v>65</v>
      </c>
      <c r="F4" s="78" t="s">
        <v>68</v>
      </c>
      <c r="G4" s="78" t="s">
        <v>70</v>
      </c>
      <c r="H4" s="78" t="s">
        <v>18</v>
      </c>
      <c r="I4" s="78" t="s">
        <v>19</v>
      </c>
      <c r="J4" s="78" t="s">
        <v>20</v>
      </c>
    </row>
    <row r="5" spans="1:10" ht="14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30.75" customHeight="1">
      <c r="A6" s="5">
        <v>1</v>
      </c>
      <c r="B6" s="3" t="s">
        <v>6</v>
      </c>
      <c r="C6" s="5">
        <v>150</v>
      </c>
      <c r="D6" s="3">
        <v>5371.66</v>
      </c>
      <c r="E6" s="3">
        <v>1200</v>
      </c>
      <c r="F6" s="1">
        <v>180</v>
      </c>
      <c r="G6" s="1">
        <f>C6+D6-E6-F6</f>
        <v>4141.66</v>
      </c>
      <c r="H6" s="5">
        <v>659.39</v>
      </c>
      <c r="I6" s="41">
        <f>G6*H6</f>
        <v>2730969.1873999997</v>
      </c>
      <c r="J6" s="51" t="s">
        <v>90</v>
      </c>
    </row>
    <row r="7" spans="1:10" ht="24.75" customHeight="1">
      <c r="A7" s="5">
        <v>2</v>
      </c>
      <c r="B7" s="3" t="s">
        <v>7</v>
      </c>
      <c r="C7" s="5">
        <v>700</v>
      </c>
      <c r="D7" s="22">
        <v>4505</v>
      </c>
      <c r="E7" s="3">
        <v>1800</v>
      </c>
      <c r="F7" s="1">
        <v>400</v>
      </c>
      <c r="G7" s="1">
        <f aca="true" t="shared" si="0" ref="G7:G12">C7+D7-E7-F7</f>
        <v>3005</v>
      </c>
      <c r="H7" s="5">
        <v>659.39</v>
      </c>
      <c r="I7" s="41">
        <f aca="true" t="shared" si="1" ref="I7:I13">G7*H7</f>
        <v>1981466.95</v>
      </c>
      <c r="J7" s="85" t="s">
        <v>96</v>
      </c>
    </row>
    <row r="8" spans="1:10" ht="24.75" customHeight="1">
      <c r="A8" s="5">
        <v>3</v>
      </c>
      <c r="B8" s="3" t="s">
        <v>8</v>
      </c>
      <c r="C8" s="5">
        <v>50</v>
      </c>
      <c r="D8" s="3">
        <v>1625.25</v>
      </c>
      <c r="E8" s="30"/>
      <c r="F8" s="1">
        <v>0</v>
      </c>
      <c r="G8" s="1">
        <f t="shared" si="0"/>
        <v>1675.25</v>
      </c>
      <c r="H8" s="5">
        <v>659.39</v>
      </c>
      <c r="I8" s="41">
        <f t="shared" si="1"/>
        <v>1104643.0975</v>
      </c>
      <c r="J8" s="86"/>
    </row>
    <row r="9" spans="1:10" ht="24.75" customHeight="1">
      <c r="A9" s="5">
        <v>4</v>
      </c>
      <c r="B9" s="3" t="s">
        <v>9</v>
      </c>
      <c r="C9" s="5">
        <v>10</v>
      </c>
      <c r="D9" s="3">
        <v>850</v>
      </c>
      <c r="E9" s="3"/>
      <c r="F9" s="1">
        <v>60</v>
      </c>
      <c r="G9" s="1">
        <f t="shared" si="0"/>
        <v>800</v>
      </c>
      <c r="H9" s="5">
        <v>659.39</v>
      </c>
      <c r="I9" s="41">
        <f t="shared" si="1"/>
        <v>527512</v>
      </c>
      <c r="J9" s="41"/>
    </row>
    <row r="10" spans="1:10" ht="24.75" customHeight="1">
      <c r="A10" s="5">
        <v>5</v>
      </c>
      <c r="B10" s="3" t="s">
        <v>69</v>
      </c>
      <c r="C10" s="5">
        <v>1.5</v>
      </c>
      <c r="D10" s="3">
        <v>396</v>
      </c>
      <c r="E10" s="3"/>
      <c r="F10" s="1">
        <v>80</v>
      </c>
      <c r="G10" s="1">
        <f t="shared" si="0"/>
        <v>317.5</v>
      </c>
      <c r="H10" s="5">
        <v>659.39</v>
      </c>
      <c r="I10" s="41">
        <f t="shared" si="1"/>
        <v>209356.32499999998</v>
      </c>
      <c r="J10" s="41"/>
    </row>
    <row r="11" spans="1:10" ht="24.75" customHeight="1">
      <c r="A11" s="5">
        <v>6</v>
      </c>
      <c r="B11" s="3" t="s">
        <v>10</v>
      </c>
      <c r="C11" s="5">
        <v>50</v>
      </c>
      <c r="D11" s="3">
        <v>413.02</v>
      </c>
      <c r="E11" s="3"/>
      <c r="F11" s="1">
        <v>40</v>
      </c>
      <c r="G11" s="1">
        <f t="shared" si="0"/>
        <v>423.02</v>
      </c>
      <c r="H11" s="5">
        <v>659.39</v>
      </c>
      <c r="I11" s="41">
        <f t="shared" si="1"/>
        <v>278935.1578</v>
      </c>
      <c r="J11" s="41"/>
    </row>
    <row r="12" spans="1:10" ht="24.75" customHeight="1">
      <c r="A12" s="5">
        <v>7</v>
      </c>
      <c r="B12" s="3" t="s">
        <v>11</v>
      </c>
      <c r="C12" s="3">
        <v>0</v>
      </c>
      <c r="D12" s="22">
        <v>515.92</v>
      </c>
      <c r="E12" s="3"/>
      <c r="F12" s="5">
        <v>80</v>
      </c>
      <c r="G12" s="1">
        <f t="shared" si="0"/>
        <v>435.91999999999996</v>
      </c>
      <c r="H12" s="5">
        <v>659.39</v>
      </c>
      <c r="I12" s="41">
        <f t="shared" si="1"/>
        <v>287441.2888</v>
      </c>
      <c r="J12" s="41"/>
    </row>
    <row r="13" spans="1:11" ht="24.75" customHeight="1">
      <c r="A13" s="5">
        <v>8</v>
      </c>
      <c r="B13" s="19" t="s">
        <v>4</v>
      </c>
      <c r="C13" s="19">
        <f>SUM(C6:C12)</f>
        <v>961.5</v>
      </c>
      <c r="D13" s="19">
        <f>SUM(D6:D12)</f>
        <v>13676.85</v>
      </c>
      <c r="E13" s="19">
        <f>SUM(E6:E12)</f>
        <v>3000</v>
      </c>
      <c r="F13" s="8">
        <f>SUM(F6:F12)</f>
        <v>840</v>
      </c>
      <c r="G13" s="7">
        <f>SUM(G6:G12)</f>
        <v>10798.35</v>
      </c>
      <c r="H13" s="8">
        <v>659.39</v>
      </c>
      <c r="I13" s="42">
        <f t="shared" si="1"/>
        <v>7120324.0065</v>
      </c>
      <c r="J13" s="42"/>
      <c r="K13" s="13"/>
    </row>
    <row r="14" spans="7:10" ht="22.5" customHeight="1">
      <c r="G14" s="34"/>
      <c r="H14" s="35"/>
      <c r="I14" s="35"/>
      <c r="J14" s="36"/>
    </row>
    <row r="15" spans="1:5" ht="21.75" customHeight="1">
      <c r="A15" s="83" t="s">
        <v>88</v>
      </c>
      <c r="B15" s="83"/>
      <c r="C15" s="83"/>
      <c r="D15" s="83"/>
      <c r="E15" s="83"/>
    </row>
    <row r="16" spans="2:5" ht="22.5" customHeight="1">
      <c r="B16" s="84" t="s">
        <v>89</v>
      </c>
      <c r="C16" s="84"/>
      <c r="D16" s="84"/>
      <c r="E16" s="84"/>
    </row>
  </sheetData>
  <mergeCells count="14">
    <mergeCell ref="D4:D5"/>
    <mergeCell ref="E4:E5"/>
    <mergeCell ref="F4:F5"/>
    <mergeCell ref="A2:J2"/>
    <mergeCell ref="A15:E15"/>
    <mergeCell ref="B16:E16"/>
    <mergeCell ref="J7:J8"/>
    <mergeCell ref="A4:A5"/>
    <mergeCell ref="B4:B5"/>
    <mergeCell ref="G4:G5"/>
    <mergeCell ref="J4:J5"/>
    <mergeCell ref="H4:H5"/>
    <mergeCell ref="I4:I5"/>
    <mergeCell ref="C4:C5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7" sqref="E7"/>
    </sheetView>
  </sheetViews>
  <sheetFormatPr defaultColWidth="9.00390625" defaultRowHeight="14.25"/>
  <cols>
    <col min="1" max="1" width="7.00390625" style="0" customWidth="1"/>
    <col min="2" max="2" width="14.75390625" style="0" customWidth="1"/>
    <col min="3" max="3" width="16.50390625" style="0" customWidth="1"/>
    <col min="4" max="4" width="16.375" style="0" customWidth="1"/>
    <col min="5" max="5" width="22.625" style="0" customWidth="1"/>
    <col min="6" max="6" width="10.75390625" style="0" customWidth="1"/>
  </cols>
  <sheetData>
    <row r="1" spans="1:2" ht="14.25">
      <c r="A1" s="20" t="s">
        <v>48</v>
      </c>
      <c r="B1" s="20"/>
    </row>
    <row r="2" spans="1:6" ht="15" customHeight="1">
      <c r="A2" s="87" t="s">
        <v>126</v>
      </c>
      <c r="B2" s="87"/>
      <c r="C2" s="87"/>
      <c r="D2" s="87"/>
      <c r="E2" s="87"/>
      <c r="F2" s="12"/>
    </row>
    <row r="3" spans="1:6" ht="17.25" customHeight="1">
      <c r="A3" s="12"/>
      <c r="B3" s="12"/>
      <c r="C3" s="12"/>
      <c r="D3" s="12"/>
      <c r="E3" s="12"/>
      <c r="F3" s="12"/>
    </row>
    <row r="4" spans="1:6" ht="26.25" customHeight="1">
      <c r="A4" s="8" t="s">
        <v>0</v>
      </c>
      <c r="B4" s="8" t="s">
        <v>54</v>
      </c>
      <c r="C4" s="8" t="s">
        <v>85</v>
      </c>
      <c r="D4" s="8" t="s">
        <v>81</v>
      </c>
      <c r="E4" s="8" t="s">
        <v>13</v>
      </c>
      <c r="F4" s="6"/>
    </row>
    <row r="5" spans="1:5" ht="22.5" customHeight="1">
      <c r="A5" s="1">
        <v>1</v>
      </c>
      <c r="B5" s="1" t="s">
        <v>25</v>
      </c>
      <c r="C5" s="1">
        <v>9500</v>
      </c>
      <c r="D5" s="37">
        <v>1.7</v>
      </c>
      <c r="E5" s="32">
        <f>C5*D5</f>
        <v>16150</v>
      </c>
    </row>
    <row r="6" spans="1:5" ht="21" customHeight="1">
      <c r="A6" s="1">
        <v>2</v>
      </c>
      <c r="B6" s="1" t="s">
        <v>55</v>
      </c>
      <c r="C6" s="1">
        <v>12018</v>
      </c>
      <c r="D6" s="37">
        <v>1.7</v>
      </c>
      <c r="E6" s="32">
        <f aca="true" t="shared" si="0" ref="E6:E17">C6*D6</f>
        <v>20430.6</v>
      </c>
    </row>
    <row r="7" spans="1:5" ht="22.5" customHeight="1">
      <c r="A7" s="1">
        <v>3</v>
      </c>
      <c r="B7" s="1" t="s">
        <v>56</v>
      </c>
      <c r="C7" s="1">
        <v>780</v>
      </c>
      <c r="D7" s="37">
        <v>1.7</v>
      </c>
      <c r="E7" s="32">
        <f t="shared" si="0"/>
        <v>1326</v>
      </c>
    </row>
    <row r="8" spans="1:5" ht="25.5" customHeight="1">
      <c r="A8" s="1">
        <v>4</v>
      </c>
      <c r="B8" s="1" t="s">
        <v>57</v>
      </c>
      <c r="C8" s="1">
        <v>870</v>
      </c>
      <c r="D8" s="37">
        <v>1.7</v>
      </c>
      <c r="E8" s="32">
        <f t="shared" si="0"/>
        <v>1479</v>
      </c>
    </row>
    <row r="9" spans="1:5" ht="21" customHeight="1">
      <c r="A9" s="1">
        <v>5</v>
      </c>
      <c r="B9" s="1" t="s">
        <v>58</v>
      </c>
      <c r="C9" s="1">
        <v>22000</v>
      </c>
      <c r="D9" s="37">
        <v>1.7</v>
      </c>
      <c r="E9" s="32">
        <f t="shared" si="0"/>
        <v>37400</v>
      </c>
    </row>
    <row r="10" spans="1:5" ht="22.5" customHeight="1">
      <c r="A10" s="1">
        <v>6</v>
      </c>
      <c r="B10" s="1" t="s">
        <v>59</v>
      </c>
      <c r="C10" s="1">
        <v>28968</v>
      </c>
      <c r="D10" s="37">
        <v>1.7</v>
      </c>
      <c r="E10" s="32">
        <f t="shared" si="0"/>
        <v>49245.6</v>
      </c>
    </row>
    <row r="11" spans="1:5" ht="23.25" customHeight="1">
      <c r="A11" s="1">
        <v>7</v>
      </c>
      <c r="B11" s="1" t="s">
        <v>60</v>
      </c>
      <c r="C11" s="1">
        <v>26567</v>
      </c>
      <c r="D11" s="37">
        <v>1.7</v>
      </c>
      <c r="E11" s="32">
        <f t="shared" si="0"/>
        <v>45163.9</v>
      </c>
    </row>
    <row r="12" spans="1:5" ht="21.75" customHeight="1">
      <c r="A12" s="1">
        <v>8</v>
      </c>
      <c r="B12" s="1" t="s">
        <v>61</v>
      </c>
      <c r="C12" s="1">
        <v>280</v>
      </c>
      <c r="D12" s="37">
        <v>1.7</v>
      </c>
      <c r="E12" s="32">
        <f t="shared" si="0"/>
        <v>476</v>
      </c>
    </row>
    <row r="13" spans="1:5" ht="22.5" customHeight="1">
      <c r="A13" s="1">
        <v>9</v>
      </c>
      <c r="B13" s="1" t="s">
        <v>62</v>
      </c>
      <c r="C13" s="1">
        <v>180</v>
      </c>
      <c r="D13" s="37">
        <v>1.7</v>
      </c>
      <c r="E13" s="32">
        <f t="shared" si="0"/>
        <v>306</v>
      </c>
    </row>
    <row r="14" spans="1:5" ht="26.25" customHeight="1">
      <c r="A14" s="1">
        <v>10</v>
      </c>
      <c r="B14" s="1" t="s">
        <v>63</v>
      </c>
      <c r="C14" s="1">
        <v>3655</v>
      </c>
      <c r="D14" s="37">
        <v>1.7</v>
      </c>
      <c r="E14" s="32">
        <f t="shared" si="0"/>
        <v>6213.5</v>
      </c>
    </row>
    <row r="15" spans="1:5" ht="22.5" customHeight="1">
      <c r="A15" s="1">
        <v>11</v>
      </c>
      <c r="B15" s="1" t="s">
        <v>64</v>
      </c>
      <c r="C15" s="1">
        <v>984</v>
      </c>
      <c r="D15" s="37">
        <v>1.7</v>
      </c>
      <c r="E15" s="32">
        <f t="shared" si="0"/>
        <v>1672.8</v>
      </c>
    </row>
    <row r="16" spans="1:5" ht="23.25" customHeight="1">
      <c r="A16" s="1">
        <v>12</v>
      </c>
      <c r="B16" s="1" t="s">
        <v>80</v>
      </c>
      <c r="C16" s="1">
        <v>764</v>
      </c>
      <c r="D16" s="37">
        <v>1.7</v>
      </c>
      <c r="E16" s="32">
        <f t="shared" si="0"/>
        <v>1298.8</v>
      </c>
    </row>
    <row r="17" spans="1:5" ht="24.75" customHeight="1">
      <c r="A17" s="1">
        <v>13</v>
      </c>
      <c r="B17" s="7" t="s">
        <v>118</v>
      </c>
      <c r="C17" s="7">
        <f>SUM(C5:C16)</f>
        <v>106566</v>
      </c>
      <c r="D17" s="31">
        <v>1.7</v>
      </c>
      <c r="E17" s="43">
        <f t="shared" si="0"/>
        <v>181162.19999999998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0">
      <selection activeCell="G6" sqref="G6"/>
    </sheetView>
  </sheetViews>
  <sheetFormatPr defaultColWidth="9.00390625" defaultRowHeight="14.25"/>
  <cols>
    <col min="2" max="2" width="12.875" style="0" customWidth="1"/>
    <col min="3" max="3" width="17.375" style="0" customWidth="1"/>
    <col min="4" max="4" width="18.25390625" style="0" customWidth="1"/>
    <col min="5" max="5" width="18.50390625" style="0" customWidth="1"/>
  </cols>
  <sheetData>
    <row r="1" spans="1:2" ht="14.25">
      <c r="A1" s="20" t="s">
        <v>49</v>
      </c>
      <c r="B1" s="20"/>
    </row>
    <row r="2" spans="1:5" ht="21.75" customHeight="1">
      <c r="A2" s="88" t="s">
        <v>127</v>
      </c>
      <c r="B2" s="88"/>
      <c r="C2" s="88"/>
      <c r="D2" s="88"/>
      <c r="E2" s="88"/>
    </row>
    <row r="4" spans="1:5" ht="24.75" customHeight="1">
      <c r="A4" s="8" t="s">
        <v>0</v>
      </c>
      <c r="B4" s="8" t="s">
        <v>54</v>
      </c>
      <c r="C4" s="8" t="s">
        <v>15</v>
      </c>
      <c r="D4" s="8" t="s">
        <v>14</v>
      </c>
      <c r="E4" s="8" t="s">
        <v>13</v>
      </c>
    </row>
    <row r="5" spans="1:5" ht="24.75" customHeight="1">
      <c r="A5" s="1">
        <v>1</v>
      </c>
      <c r="B5" s="1" t="s">
        <v>25</v>
      </c>
      <c r="C5" s="1">
        <v>332640</v>
      </c>
      <c r="D5" s="16">
        <v>0.673</v>
      </c>
      <c r="E5" s="9">
        <f>C5*D5</f>
        <v>223866.72</v>
      </c>
    </row>
    <row r="6" spans="1:5" ht="24.75" customHeight="1">
      <c r="A6" s="1">
        <v>2</v>
      </c>
      <c r="B6" s="1" t="s">
        <v>55</v>
      </c>
      <c r="C6" s="1">
        <v>514920</v>
      </c>
      <c r="D6" s="16">
        <v>0.673</v>
      </c>
      <c r="E6" s="9">
        <f aca="true" t="shared" si="0" ref="E6:E17">C6*D6</f>
        <v>346541.16000000003</v>
      </c>
    </row>
    <row r="7" spans="1:5" ht="24.75" customHeight="1">
      <c r="A7" s="1">
        <v>3</v>
      </c>
      <c r="B7" s="1" t="s">
        <v>56</v>
      </c>
      <c r="C7" s="1">
        <v>29100</v>
      </c>
      <c r="D7" s="16">
        <v>0.673</v>
      </c>
      <c r="E7" s="9">
        <f t="shared" si="0"/>
        <v>19584.300000000003</v>
      </c>
    </row>
    <row r="8" spans="1:5" ht="24.75" customHeight="1">
      <c r="A8" s="1">
        <v>4</v>
      </c>
      <c r="B8" s="1" t="s">
        <v>57</v>
      </c>
      <c r="C8" s="1">
        <v>176240</v>
      </c>
      <c r="D8" s="16">
        <v>0.673</v>
      </c>
      <c r="E8" s="9">
        <f t="shared" si="0"/>
        <v>118609.52</v>
      </c>
    </row>
    <row r="9" spans="1:5" ht="24.75" customHeight="1">
      <c r="A9" s="1">
        <v>5</v>
      </c>
      <c r="B9" s="1" t="s">
        <v>58</v>
      </c>
      <c r="C9" s="1">
        <v>588897</v>
      </c>
      <c r="D9" s="16">
        <v>0.673</v>
      </c>
      <c r="E9" s="9">
        <f t="shared" si="0"/>
        <v>396327.68100000004</v>
      </c>
    </row>
    <row r="10" spans="1:5" ht="24.75" customHeight="1">
      <c r="A10" s="1">
        <v>6</v>
      </c>
      <c r="B10" s="1" t="s">
        <v>59</v>
      </c>
      <c r="C10" s="1">
        <v>140729</v>
      </c>
      <c r="D10" s="16">
        <v>0.673</v>
      </c>
      <c r="E10" s="9">
        <f t="shared" si="0"/>
        <v>94710.61700000001</v>
      </c>
    </row>
    <row r="11" spans="1:5" ht="24.75" customHeight="1">
      <c r="A11" s="1">
        <v>7</v>
      </c>
      <c r="B11" s="1" t="s">
        <v>60</v>
      </c>
      <c r="C11" s="1">
        <v>214400</v>
      </c>
      <c r="D11" s="16">
        <v>0.673</v>
      </c>
      <c r="E11" s="9">
        <f>C11*D11</f>
        <v>144291.2</v>
      </c>
    </row>
    <row r="12" spans="1:5" ht="24.75" customHeight="1">
      <c r="A12" s="1">
        <v>8</v>
      </c>
      <c r="B12" s="1" t="s">
        <v>61</v>
      </c>
      <c r="C12" s="1">
        <v>94620</v>
      </c>
      <c r="D12" s="16">
        <v>0.673</v>
      </c>
      <c r="E12" s="9">
        <f t="shared" si="0"/>
        <v>63679.26</v>
      </c>
    </row>
    <row r="13" spans="1:5" ht="24.75" customHeight="1">
      <c r="A13" s="1">
        <v>9</v>
      </c>
      <c r="B13" s="1" t="s">
        <v>62</v>
      </c>
      <c r="C13" s="1">
        <v>43560</v>
      </c>
      <c r="D13" s="16">
        <v>0.673</v>
      </c>
      <c r="E13" s="9">
        <f t="shared" si="0"/>
        <v>29315.88</v>
      </c>
    </row>
    <row r="14" spans="1:5" ht="24.75" customHeight="1">
      <c r="A14" s="1">
        <v>10</v>
      </c>
      <c r="B14" s="1" t="s">
        <v>63</v>
      </c>
      <c r="C14" s="1">
        <v>73143</v>
      </c>
      <c r="D14" s="16">
        <v>0.673</v>
      </c>
      <c r="E14" s="9">
        <f t="shared" si="0"/>
        <v>49225.239</v>
      </c>
    </row>
    <row r="15" spans="1:5" ht="24.75" customHeight="1">
      <c r="A15" s="1">
        <v>11</v>
      </c>
      <c r="B15" s="1" t="s">
        <v>64</v>
      </c>
      <c r="C15" s="1">
        <v>47467</v>
      </c>
      <c r="D15" s="16">
        <v>0.673</v>
      </c>
      <c r="E15" s="9">
        <f t="shared" si="0"/>
        <v>31945.291</v>
      </c>
    </row>
    <row r="16" spans="1:5" ht="24.75" customHeight="1">
      <c r="A16" s="1">
        <v>12</v>
      </c>
      <c r="B16" s="1" t="s">
        <v>80</v>
      </c>
      <c r="C16" s="1">
        <v>107220</v>
      </c>
      <c r="D16" s="16">
        <v>0.673</v>
      </c>
      <c r="E16" s="9">
        <f t="shared" si="0"/>
        <v>72159.06</v>
      </c>
    </row>
    <row r="17" spans="1:5" ht="24.75" customHeight="1">
      <c r="A17" s="1">
        <v>13</v>
      </c>
      <c r="B17" s="7" t="s">
        <v>4</v>
      </c>
      <c r="C17" s="7">
        <f>SUM(C5:C16)</f>
        <v>2362936</v>
      </c>
      <c r="D17" s="16">
        <v>0.673</v>
      </c>
      <c r="E17" s="21">
        <f t="shared" si="0"/>
        <v>1590255.928</v>
      </c>
    </row>
  </sheetData>
  <mergeCells count="1">
    <mergeCell ref="A2:E2"/>
  </mergeCells>
  <printOptions/>
  <pageMargins left="0.84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G9" sqref="G9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14.375" style="0" customWidth="1"/>
    <col min="4" max="4" width="15.125" style="0" customWidth="1"/>
    <col min="5" max="6" width="15.25390625" style="0" customWidth="1"/>
    <col min="7" max="7" width="15.50390625" style="0" customWidth="1"/>
    <col min="8" max="8" width="14.50390625" style="0" customWidth="1"/>
    <col min="9" max="9" width="13.00390625" style="0" customWidth="1"/>
  </cols>
  <sheetData>
    <row r="1" ht="19.5" customHeight="1">
      <c r="A1" s="20" t="s">
        <v>50</v>
      </c>
    </row>
    <row r="2" spans="1:9" ht="24" customHeight="1">
      <c r="A2" s="77" t="s">
        <v>128</v>
      </c>
      <c r="B2" s="77"/>
      <c r="C2" s="77"/>
      <c r="D2" s="77"/>
      <c r="E2" s="77"/>
      <c r="F2" s="77"/>
      <c r="G2" s="77"/>
      <c r="H2" s="77"/>
      <c r="I2" s="77"/>
    </row>
    <row r="3" spans="1:9" ht="16.5" customHeight="1">
      <c r="A3" s="14"/>
      <c r="B3" s="14"/>
      <c r="C3" s="14"/>
      <c r="D3" s="14"/>
      <c r="E3" s="14"/>
      <c r="F3" s="14"/>
      <c r="G3" s="14"/>
      <c r="H3" s="14"/>
      <c r="I3" s="71" t="s">
        <v>119</v>
      </c>
    </row>
    <row r="4" spans="1:9" ht="24.75" customHeight="1">
      <c r="A4" s="7" t="s">
        <v>12</v>
      </c>
      <c r="B4" s="7" t="s">
        <v>28</v>
      </c>
      <c r="C4" s="7" t="s">
        <v>73</v>
      </c>
      <c r="D4" s="7" t="s">
        <v>29</v>
      </c>
      <c r="E4" s="7" t="s">
        <v>30</v>
      </c>
      <c r="F4" s="7" t="s">
        <v>31</v>
      </c>
      <c r="G4" s="7" t="s">
        <v>72</v>
      </c>
      <c r="H4" s="15" t="s">
        <v>32</v>
      </c>
      <c r="I4" s="7" t="s">
        <v>5</v>
      </c>
    </row>
    <row r="5" spans="1:9" ht="24.75" customHeight="1">
      <c r="A5" s="16">
        <v>1</v>
      </c>
      <c r="B5" s="16" t="s">
        <v>33</v>
      </c>
      <c r="C5" s="50">
        <v>28636.7</v>
      </c>
      <c r="D5" s="50">
        <v>27775</v>
      </c>
      <c r="E5" s="50">
        <v>27790.52</v>
      </c>
      <c r="F5" s="50">
        <v>27789.26</v>
      </c>
      <c r="G5" s="52">
        <v>16432.75</v>
      </c>
      <c r="H5" s="48">
        <f>SUM(C5:G5)</f>
        <v>128424.23</v>
      </c>
      <c r="I5" s="17" t="s">
        <v>38</v>
      </c>
    </row>
    <row r="6" spans="1:9" ht="24.75" customHeight="1">
      <c r="A6" s="16">
        <v>2</v>
      </c>
      <c r="B6" s="16" t="s">
        <v>69</v>
      </c>
      <c r="C6" s="50">
        <v>4033.3</v>
      </c>
      <c r="D6" s="50">
        <v>4310</v>
      </c>
      <c r="E6" s="50">
        <v>4310</v>
      </c>
      <c r="F6" s="50">
        <v>3924.3</v>
      </c>
      <c r="G6" s="52">
        <v>3196.1</v>
      </c>
      <c r="H6" s="48">
        <f>SUM(C6:G6)</f>
        <v>19773.699999999997</v>
      </c>
      <c r="I6" s="17" t="s">
        <v>38</v>
      </c>
    </row>
    <row r="7" spans="1:9" ht="24.75" customHeight="1">
      <c r="A7" s="16">
        <v>3</v>
      </c>
      <c r="B7" s="16" t="s">
        <v>6</v>
      </c>
      <c r="C7" s="50">
        <v>42025.2</v>
      </c>
      <c r="D7" s="50">
        <v>38370</v>
      </c>
      <c r="E7" s="50">
        <v>38370</v>
      </c>
      <c r="F7" s="50">
        <v>38370</v>
      </c>
      <c r="G7" s="52">
        <v>20448.9</v>
      </c>
      <c r="H7" s="48">
        <f>SUM(C7:G7)</f>
        <v>177584.1</v>
      </c>
      <c r="I7" s="17" t="s">
        <v>38</v>
      </c>
    </row>
    <row r="8" spans="1:9" ht="24.75" customHeight="1">
      <c r="A8" s="16">
        <v>4</v>
      </c>
      <c r="B8" s="16" t="s">
        <v>34</v>
      </c>
      <c r="C8" s="50">
        <v>6092.6</v>
      </c>
      <c r="D8" s="50">
        <v>7450.4</v>
      </c>
      <c r="E8" s="50">
        <v>10069.7</v>
      </c>
      <c r="F8" s="50">
        <v>9034</v>
      </c>
      <c r="G8" s="52">
        <v>5962.2</v>
      </c>
      <c r="H8" s="48">
        <f aca="true" t="shared" si="0" ref="H8:H15">SUM(C8:G8)</f>
        <v>38608.9</v>
      </c>
      <c r="I8" s="17" t="s">
        <v>38</v>
      </c>
    </row>
    <row r="9" spans="1:9" ht="24.75" customHeight="1">
      <c r="A9" s="16">
        <v>5</v>
      </c>
      <c r="B9" s="16" t="s">
        <v>35</v>
      </c>
      <c r="C9" s="50">
        <v>13267</v>
      </c>
      <c r="D9" s="50">
        <v>12910</v>
      </c>
      <c r="E9" s="50">
        <v>12910</v>
      </c>
      <c r="F9" s="50">
        <v>12787.71</v>
      </c>
      <c r="G9" s="52">
        <v>8841.7</v>
      </c>
      <c r="H9" s="48">
        <f t="shared" si="0"/>
        <v>60716.41</v>
      </c>
      <c r="I9" s="17" t="s">
        <v>38</v>
      </c>
    </row>
    <row r="10" spans="1:9" ht="24.75" customHeight="1">
      <c r="A10" s="16">
        <v>6</v>
      </c>
      <c r="B10" s="16" t="s">
        <v>3</v>
      </c>
      <c r="C10" s="50">
        <v>11670.6</v>
      </c>
      <c r="D10" s="50">
        <v>11870</v>
      </c>
      <c r="E10" s="50">
        <v>11870</v>
      </c>
      <c r="F10" s="50">
        <v>11870</v>
      </c>
      <c r="G10" s="52">
        <v>7662.7</v>
      </c>
      <c r="H10" s="48">
        <f t="shared" si="0"/>
        <v>54943.299999999996</v>
      </c>
      <c r="I10" s="17" t="s">
        <v>38</v>
      </c>
    </row>
    <row r="11" spans="1:9" ht="24.75" customHeight="1">
      <c r="A11" s="16">
        <v>7</v>
      </c>
      <c r="B11" s="16" t="s">
        <v>26</v>
      </c>
      <c r="C11" s="50">
        <v>10078.4</v>
      </c>
      <c r="D11" s="50">
        <v>10420</v>
      </c>
      <c r="E11" s="50">
        <v>10420</v>
      </c>
      <c r="F11" s="50">
        <v>10420</v>
      </c>
      <c r="G11" s="52">
        <v>7069.2</v>
      </c>
      <c r="H11" s="48">
        <f t="shared" si="0"/>
        <v>48407.6</v>
      </c>
      <c r="I11" s="17" t="s">
        <v>38</v>
      </c>
    </row>
    <row r="12" spans="1:9" ht="24.75" customHeight="1">
      <c r="A12" s="16">
        <v>8</v>
      </c>
      <c r="B12" s="16" t="s">
        <v>36</v>
      </c>
      <c r="C12" s="50">
        <v>13236.95</v>
      </c>
      <c r="D12" s="50">
        <v>16420</v>
      </c>
      <c r="E12" s="50">
        <v>16420</v>
      </c>
      <c r="F12" s="50">
        <v>16420</v>
      </c>
      <c r="G12" s="52">
        <v>11574.03</v>
      </c>
      <c r="H12" s="48">
        <f t="shared" si="0"/>
        <v>74070.98</v>
      </c>
      <c r="I12" s="17" t="s">
        <v>38</v>
      </c>
    </row>
    <row r="13" spans="1:9" ht="24.75" customHeight="1">
      <c r="A13" s="16">
        <v>9</v>
      </c>
      <c r="B13" s="16" t="s">
        <v>37</v>
      </c>
      <c r="C13" s="50">
        <v>8986.7</v>
      </c>
      <c r="D13" s="50">
        <v>8660</v>
      </c>
      <c r="E13" s="50">
        <v>8660</v>
      </c>
      <c r="F13" s="50">
        <v>8756.4</v>
      </c>
      <c r="G13" s="52">
        <v>6059.1</v>
      </c>
      <c r="H13" s="48">
        <f t="shared" si="0"/>
        <v>41122.2</v>
      </c>
      <c r="I13" s="17" t="s">
        <v>38</v>
      </c>
    </row>
    <row r="14" spans="1:9" ht="24.75" customHeight="1">
      <c r="A14" s="16">
        <v>10</v>
      </c>
      <c r="B14" s="16" t="s">
        <v>8</v>
      </c>
      <c r="C14" s="50">
        <v>20469.9</v>
      </c>
      <c r="D14" s="50">
        <v>19925</v>
      </c>
      <c r="E14" s="50">
        <v>19925</v>
      </c>
      <c r="F14" s="50">
        <v>19925</v>
      </c>
      <c r="G14" s="52">
        <v>10099.3</v>
      </c>
      <c r="H14" s="48">
        <f t="shared" si="0"/>
        <v>90344.2</v>
      </c>
      <c r="I14" s="17" t="s">
        <v>38</v>
      </c>
    </row>
    <row r="15" spans="1:9" ht="24.75" customHeight="1">
      <c r="A15" s="16">
        <v>11</v>
      </c>
      <c r="B15" s="16" t="s">
        <v>80</v>
      </c>
      <c r="C15" s="50">
        <v>6685.6</v>
      </c>
      <c r="D15" s="50">
        <v>5860</v>
      </c>
      <c r="E15" s="50">
        <v>5860</v>
      </c>
      <c r="F15" s="50">
        <v>5860</v>
      </c>
      <c r="G15" s="52">
        <v>3340.3</v>
      </c>
      <c r="H15" s="48">
        <f t="shared" si="0"/>
        <v>27605.899999999998</v>
      </c>
      <c r="I15" s="17" t="s">
        <v>38</v>
      </c>
    </row>
    <row r="16" spans="1:9" ht="24.75" customHeight="1">
      <c r="A16" s="16">
        <v>12</v>
      </c>
      <c r="B16" s="15" t="s">
        <v>118</v>
      </c>
      <c r="C16" s="45">
        <f>SUM(C5:C15)</f>
        <v>165182.95</v>
      </c>
      <c r="D16" s="45">
        <f>SUM(D5:D15)</f>
        <v>163970.4</v>
      </c>
      <c r="E16" s="45">
        <f>SUM(E5:E15)</f>
        <v>166605.22</v>
      </c>
      <c r="F16" s="45">
        <f>SUM(F5:F15)</f>
        <v>165156.66999999998</v>
      </c>
      <c r="G16" s="45">
        <f>SUM(G5:G15)</f>
        <v>100686.28</v>
      </c>
      <c r="H16" s="49">
        <f>SUM(C16:G16)</f>
        <v>761601.52</v>
      </c>
      <c r="I16" s="4"/>
    </row>
    <row r="18" ht="16.5" customHeight="1">
      <c r="B18" t="s">
        <v>74</v>
      </c>
    </row>
  </sheetData>
  <mergeCells count="1">
    <mergeCell ref="A2:I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F7" sqref="F7"/>
    </sheetView>
  </sheetViews>
  <sheetFormatPr defaultColWidth="9.00390625" defaultRowHeight="14.25"/>
  <cols>
    <col min="1" max="1" width="6.25390625" style="0" customWidth="1"/>
    <col min="2" max="2" width="15.00390625" style="0" customWidth="1"/>
    <col min="3" max="3" width="21.50390625" style="0" customWidth="1"/>
    <col min="4" max="4" width="19.125" style="0" customWidth="1"/>
    <col min="5" max="5" width="13.875" style="0" customWidth="1"/>
  </cols>
  <sheetData>
    <row r="2" spans="1:2" ht="14.25">
      <c r="A2" s="20" t="s">
        <v>51</v>
      </c>
      <c r="B2" s="20"/>
    </row>
    <row r="3" spans="1:5" ht="24" customHeight="1">
      <c r="A3" s="77" t="s">
        <v>129</v>
      </c>
      <c r="B3" s="77"/>
      <c r="C3" s="77"/>
      <c r="D3" s="77"/>
      <c r="E3" s="77"/>
    </row>
    <row r="4" spans="1:4" ht="20.25" customHeight="1">
      <c r="A4" s="14"/>
      <c r="B4" s="14"/>
      <c r="C4" s="14"/>
      <c r="D4" s="14"/>
    </row>
    <row r="5" spans="4:5" ht="18" customHeight="1">
      <c r="D5" s="18"/>
      <c r="E5" s="71" t="s">
        <v>120</v>
      </c>
    </row>
    <row r="6" spans="4:5" ht="18" customHeight="1">
      <c r="D6" s="18"/>
      <c r="E6" s="71"/>
    </row>
    <row r="7" spans="1:5" ht="24.75" customHeight="1">
      <c r="A7" s="7" t="s">
        <v>0</v>
      </c>
      <c r="B7" s="7" t="s">
        <v>84</v>
      </c>
      <c r="C7" s="7" t="s">
        <v>92</v>
      </c>
      <c r="D7" s="7" t="s">
        <v>95</v>
      </c>
      <c r="E7" s="8" t="s">
        <v>93</v>
      </c>
    </row>
    <row r="8" spans="1:5" ht="24.75" customHeight="1">
      <c r="A8" s="1">
        <v>1</v>
      </c>
      <c r="B8" s="1" t="s">
        <v>91</v>
      </c>
      <c r="C8" s="48">
        <v>316067.77</v>
      </c>
      <c r="D8" s="46">
        <v>87022.49</v>
      </c>
      <c r="E8" s="32">
        <v>403090.26</v>
      </c>
    </row>
    <row r="9" spans="1:5" ht="23.25" customHeight="1">
      <c r="A9" s="72"/>
      <c r="B9" s="72"/>
      <c r="C9" s="73"/>
      <c r="D9" s="74"/>
      <c r="E9" s="68"/>
    </row>
    <row r="10" spans="2:3" ht="24.75" customHeight="1">
      <c r="B10" s="53" t="s">
        <v>97</v>
      </c>
      <c r="C10" s="53"/>
    </row>
    <row r="11" ht="18" customHeight="1"/>
  </sheetData>
  <mergeCells count="1">
    <mergeCell ref="A3:E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7">
      <selection activeCell="E7" sqref="E7"/>
    </sheetView>
  </sheetViews>
  <sheetFormatPr defaultColWidth="9.00390625" defaultRowHeight="14.25"/>
  <cols>
    <col min="1" max="1" width="10.125" style="0" customWidth="1"/>
    <col min="2" max="2" width="17.25390625" style="0" customWidth="1"/>
    <col min="3" max="3" width="15.625" style="0" customWidth="1"/>
    <col min="4" max="4" width="16.75390625" style="0" customWidth="1"/>
    <col min="5" max="5" width="17.25390625" style="0" customWidth="1"/>
  </cols>
  <sheetData>
    <row r="1" spans="1:2" ht="14.25">
      <c r="A1" s="20" t="s">
        <v>52</v>
      </c>
      <c r="B1" s="20"/>
    </row>
    <row r="2" spans="1:5" ht="23.25" customHeight="1">
      <c r="A2" s="87" t="s">
        <v>130</v>
      </c>
      <c r="B2" s="87"/>
      <c r="C2" s="87"/>
      <c r="D2" s="87"/>
      <c r="E2" s="87"/>
    </row>
    <row r="4" spans="1:5" ht="24.75" customHeight="1">
      <c r="A4" s="7" t="s">
        <v>16</v>
      </c>
      <c r="B4" s="7" t="s">
        <v>54</v>
      </c>
      <c r="C4" s="7" t="s">
        <v>21</v>
      </c>
      <c r="D4" s="7" t="s">
        <v>18</v>
      </c>
      <c r="E4" s="7" t="s">
        <v>19</v>
      </c>
    </row>
    <row r="5" spans="1:5" ht="24.75" customHeight="1">
      <c r="A5" s="1">
        <v>1</v>
      </c>
      <c r="B5" s="1" t="s">
        <v>25</v>
      </c>
      <c r="C5" s="1">
        <v>12</v>
      </c>
      <c r="D5" s="16">
        <v>840</v>
      </c>
      <c r="E5" s="44">
        <f>C5*D5</f>
        <v>10080</v>
      </c>
    </row>
    <row r="6" spans="1:5" ht="24.75" customHeight="1">
      <c r="A6" s="1">
        <v>2</v>
      </c>
      <c r="B6" s="1" t="s">
        <v>55</v>
      </c>
      <c r="C6" s="1">
        <v>6</v>
      </c>
      <c r="D6" s="16">
        <v>840</v>
      </c>
      <c r="E6" s="44">
        <f aca="true" t="shared" si="0" ref="E6:E17">C6*D6</f>
        <v>5040</v>
      </c>
    </row>
    <row r="7" spans="1:5" ht="24.75" customHeight="1">
      <c r="A7" s="1">
        <v>3</v>
      </c>
      <c r="B7" s="1" t="s">
        <v>56</v>
      </c>
      <c r="C7" s="1">
        <v>3</v>
      </c>
      <c r="D7" s="16">
        <v>840</v>
      </c>
      <c r="E7" s="44">
        <f t="shared" si="0"/>
        <v>2520</v>
      </c>
    </row>
    <row r="8" spans="1:5" ht="24.75" customHeight="1">
      <c r="A8" s="1">
        <v>4</v>
      </c>
      <c r="B8" s="1" t="s">
        <v>57</v>
      </c>
      <c r="C8" s="1">
        <v>12</v>
      </c>
      <c r="D8" s="16">
        <v>840</v>
      </c>
      <c r="E8" s="44">
        <f t="shared" si="0"/>
        <v>10080</v>
      </c>
    </row>
    <row r="9" spans="1:5" ht="24.75" customHeight="1">
      <c r="A9" s="1">
        <v>5</v>
      </c>
      <c r="B9" s="1" t="s">
        <v>58</v>
      </c>
      <c r="C9" s="1">
        <v>12</v>
      </c>
      <c r="D9" s="16">
        <v>840</v>
      </c>
      <c r="E9" s="44">
        <f t="shared" si="0"/>
        <v>10080</v>
      </c>
    </row>
    <row r="10" spans="1:5" ht="24.75" customHeight="1">
      <c r="A10" s="1">
        <v>6</v>
      </c>
      <c r="B10" s="1" t="s">
        <v>59</v>
      </c>
      <c r="C10" s="1">
        <v>10</v>
      </c>
      <c r="D10" s="16">
        <v>840</v>
      </c>
      <c r="E10" s="44">
        <f t="shared" si="0"/>
        <v>8400</v>
      </c>
    </row>
    <row r="11" spans="1:5" ht="24.75" customHeight="1">
      <c r="A11" s="1">
        <v>7</v>
      </c>
      <c r="B11" s="1" t="s">
        <v>60</v>
      </c>
      <c r="C11" s="1">
        <v>6</v>
      </c>
      <c r="D11" s="16">
        <v>840</v>
      </c>
      <c r="E11" s="44">
        <f t="shared" si="0"/>
        <v>5040</v>
      </c>
    </row>
    <row r="12" spans="1:5" ht="24.75" customHeight="1">
      <c r="A12" s="1">
        <v>8</v>
      </c>
      <c r="B12" s="1" t="s">
        <v>61</v>
      </c>
      <c r="C12" s="1">
        <v>1</v>
      </c>
      <c r="D12" s="16">
        <v>840</v>
      </c>
      <c r="E12" s="44">
        <f t="shared" si="0"/>
        <v>840</v>
      </c>
    </row>
    <row r="13" spans="1:5" ht="24.75" customHeight="1">
      <c r="A13" s="1">
        <v>9</v>
      </c>
      <c r="B13" s="1" t="s">
        <v>62</v>
      </c>
      <c r="C13" s="1">
        <v>1</v>
      </c>
      <c r="D13" s="16">
        <v>840</v>
      </c>
      <c r="E13" s="44">
        <f t="shared" si="0"/>
        <v>840</v>
      </c>
    </row>
    <row r="14" spans="1:5" ht="24.75" customHeight="1">
      <c r="A14" s="1">
        <v>10</v>
      </c>
      <c r="B14" s="1" t="s">
        <v>63</v>
      </c>
      <c r="C14" s="1">
        <v>2</v>
      </c>
      <c r="D14" s="16">
        <v>840</v>
      </c>
      <c r="E14" s="44">
        <f t="shared" si="0"/>
        <v>1680</v>
      </c>
    </row>
    <row r="15" spans="1:5" ht="24.75" customHeight="1">
      <c r="A15" s="1">
        <v>11</v>
      </c>
      <c r="B15" s="1" t="s">
        <v>64</v>
      </c>
      <c r="C15" s="1">
        <v>2</v>
      </c>
      <c r="D15" s="16">
        <v>840</v>
      </c>
      <c r="E15" s="44">
        <f t="shared" si="0"/>
        <v>1680</v>
      </c>
    </row>
    <row r="16" spans="1:5" ht="24.75" customHeight="1">
      <c r="A16" s="1">
        <v>12</v>
      </c>
      <c r="B16" s="1" t="s">
        <v>80</v>
      </c>
      <c r="C16" s="1">
        <v>1</v>
      </c>
      <c r="D16" s="16">
        <v>840</v>
      </c>
      <c r="E16" s="44">
        <f t="shared" si="0"/>
        <v>840</v>
      </c>
    </row>
    <row r="17" spans="1:5" ht="24.75" customHeight="1">
      <c r="A17" s="1">
        <v>13</v>
      </c>
      <c r="B17" s="7" t="s">
        <v>121</v>
      </c>
      <c r="C17" s="7">
        <f>SUM(C5:C16)</f>
        <v>68</v>
      </c>
      <c r="D17" s="16">
        <v>840</v>
      </c>
      <c r="E17" s="45">
        <f t="shared" si="0"/>
        <v>57120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6" sqref="G6"/>
    </sheetView>
  </sheetViews>
  <sheetFormatPr defaultColWidth="9.00390625" defaultRowHeight="14.25"/>
  <cols>
    <col min="1" max="1" width="7.875" style="0" customWidth="1"/>
    <col min="2" max="2" width="13.75390625" style="0" customWidth="1"/>
    <col min="3" max="3" width="14.75390625" style="0" customWidth="1"/>
    <col min="4" max="4" width="14.375" style="0" customWidth="1"/>
    <col min="5" max="5" width="14.875" style="0" customWidth="1"/>
    <col min="6" max="6" width="15.875" style="0" customWidth="1"/>
    <col min="7" max="7" width="16.375" style="0" customWidth="1"/>
    <col min="8" max="8" width="16.875" style="0" customWidth="1"/>
    <col min="9" max="9" width="10.125" style="0" customWidth="1"/>
  </cols>
  <sheetData>
    <row r="1" ht="14.25">
      <c r="A1" s="20" t="s">
        <v>53</v>
      </c>
    </row>
    <row r="2" spans="1:8" ht="23.25" customHeight="1">
      <c r="A2" s="77" t="s">
        <v>131</v>
      </c>
      <c r="B2" s="77"/>
      <c r="C2" s="77"/>
      <c r="D2" s="77"/>
      <c r="E2" s="77"/>
      <c r="F2" s="77"/>
      <c r="G2" s="77"/>
      <c r="H2" s="77"/>
    </row>
    <row r="3" ht="18" customHeight="1"/>
    <row r="4" spans="1:8" ht="21.75" customHeight="1">
      <c r="A4" s="80" t="s">
        <v>0</v>
      </c>
      <c r="B4" s="80" t="s">
        <v>22</v>
      </c>
      <c r="C4" s="92" t="s">
        <v>94</v>
      </c>
      <c r="D4" s="93"/>
      <c r="E4" s="94"/>
      <c r="F4" s="89" t="s">
        <v>122</v>
      </c>
      <c r="G4" s="90"/>
      <c r="H4" s="91"/>
    </row>
    <row r="5" spans="1:8" ht="20.25" customHeight="1">
      <c r="A5" s="81"/>
      <c r="B5" s="81"/>
      <c r="C5" s="7" t="s">
        <v>23</v>
      </c>
      <c r="D5" s="8" t="s">
        <v>24</v>
      </c>
      <c r="E5" s="7" t="s">
        <v>4</v>
      </c>
      <c r="F5" s="7" t="s">
        <v>117</v>
      </c>
      <c r="G5" s="8" t="s">
        <v>24</v>
      </c>
      <c r="H5" s="7" t="s">
        <v>4</v>
      </c>
    </row>
    <row r="6" spans="1:8" ht="24.75" customHeight="1">
      <c r="A6" s="1">
        <v>1</v>
      </c>
      <c r="B6" s="1" t="s">
        <v>25</v>
      </c>
      <c r="C6" s="10">
        <v>133070.65</v>
      </c>
      <c r="D6" s="1">
        <v>57269</v>
      </c>
      <c r="E6" s="10">
        <f>SUM(C6:D6)</f>
        <v>190339.65</v>
      </c>
      <c r="F6" s="10">
        <f>C6*1.2</f>
        <v>159684.78</v>
      </c>
      <c r="G6" s="10">
        <f>D6</f>
        <v>57269</v>
      </c>
      <c r="H6" s="69">
        <f>F6+G6</f>
        <v>216953.78</v>
      </c>
    </row>
    <row r="7" spans="1:8" ht="24.75" customHeight="1">
      <c r="A7" s="1">
        <v>2</v>
      </c>
      <c r="B7" s="1" t="s">
        <v>26</v>
      </c>
      <c r="C7" s="10">
        <v>228670.78</v>
      </c>
      <c r="D7" s="1">
        <v>47077.6</v>
      </c>
      <c r="E7" s="10">
        <f aca="true" t="shared" si="0" ref="E7:E18">SUM(C7:D7)</f>
        <v>275748.38</v>
      </c>
      <c r="F7" s="10">
        <f aca="true" t="shared" si="1" ref="F7:F18">C7*1.2</f>
        <v>274404.936</v>
      </c>
      <c r="G7" s="10">
        <f aca="true" t="shared" si="2" ref="G7:G18">D7</f>
        <v>47077.6</v>
      </c>
      <c r="H7" s="69">
        <f aca="true" t="shared" si="3" ref="H7:H18">F7+G7</f>
        <v>321482.53599999996</v>
      </c>
    </row>
    <row r="8" spans="1:8" ht="24.75" customHeight="1">
      <c r="A8" s="1">
        <v>3</v>
      </c>
      <c r="B8" s="1" t="s">
        <v>27</v>
      </c>
      <c r="C8" s="10">
        <v>18580.5</v>
      </c>
      <c r="D8" s="1"/>
      <c r="E8" s="10">
        <f t="shared" si="0"/>
        <v>18580.5</v>
      </c>
      <c r="F8" s="10">
        <f t="shared" si="1"/>
        <v>22296.6</v>
      </c>
      <c r="G8" s="10">
        <f t="shared" si="2"/>
        <v>0</v>
      </c>
      <c r="H8" s="69">
        <f t="shared" si="3"/>
        <v>22296.6</v>
      </c>
    </row>
    <row r="9" spans="1:8" ht="24.75" customHeight="1">
      <c r="A9" s="1">
        <v>4</v>
      </c>
      <c r="B9" s="1" t="s">
        <v>11</v>
      </c>
      <c r="C9" s="10"/>
      <c r="D9" s="1">
        <v>10234</v>
      </c>
      <c r="E9" s="10">
        <f t="shared" si="0"/>
        <v>10234</v>
      </c>
      <c r="F9" s="10">
        <f t="shared" si="1"/>
        <v>0</v>
      </c>
      <c r="G9" s="10">
        <f t="shared" si="2"/>
        <v>10234</v>
      </c>
      <c r="H9" s="69">
        <f t="shared" si="3"/>
        <v>10234</v>
      </c>
    </row>
    <row r="10" spans="1:8" ht="24.75" customHeight="1">
      <c r="A10" s="1">
        <v>5</v>
      </c>
      <c r="B10" s="16" t="s">
        <v>82</v>
      </c>
      <c r="C10" s="10">
        <v>19820.9</v>
      </c>
      <c r="D10" s="1">
        <v>41163.4</v>
      </c>
      <c r="E10" s="10">
        <f t="shared" si="0"/>
        <v>60984.3</v>
      </c>
      <c r="F10" s="10">
        <f t="shared" si="1"/>
        <v>23785.08</v>
      </c>
      <c r="G10" s="10">
        <f t="shared" si="2"/>
        <v>41163.4</v>
      </c>
      <c r="H10" s="69">
        <f t="shared" si="3"/>
        <v>64948.48</v>
      </c>
    </row>
    <row r="11" spans="1:8" ht="24.75" customHeight="1">
      <c r="A11" s="1">
        <v>6</v>
      </c>
      <c r="B11" s="1" t="s">
        <v>10</v>
      </c>
      <c r="C11" s="10">
        <v>4896.4</v>
      </c>
      <c r="D11" s="1">
        <v>8996.4</v>
      </c>
      <c r="E11" s="10">
        <f t="shared" si="0"/>
        <v>13892.8</v>
      </c>
      <c r="F11" s="10">
        <f t="shared" si="1"/>
        <v>5875.679999999999</v>
      </c>
      <c r="G11" s="10">
        <f t="shared" si="2"/>
        <v>8996.4</v>
      </c>
      <c r="H11" s="69">
        <f t="shared" si="3"/>
        <v>14872.079999999998</v>
      </c>
    </row>
    <row r="12" spans="1:8" ht="24.75" customHeight="1">
      <c r="A12" s="1">
        <v>7</v>
      </c>
      <c r="B12" s="1" t="s">
        <v>8</v>
      </c>
      <c r="C12" s="10">
        <v>4630</v>
      </c>
      <c r="D12" s="1">
        <v>43455</v>
      </c>
      <c r="E12" s="10">
        <f t="shared" si="0"/>
        <v>48085</v>
      </c>
      <c r="F12" s="10">
        <f t="shared" si="1"/>
        <v>5556</v>
      </c>
      <c r="G12" s="10">
        <f t="shared" si="2"/>
        <v>43455</v>
      </c>
      <c r="H12" s="69">
        <f t="shared" si="3"/>
        <v>49011</v>
      </c>
    </row>
    <row r="13" spans="1:8" ht="24.75" customHeight="1">
      <c r="A13" s="1">
        <v>8</v>
      </c>
      <c r="B13" s="1" t="s">
        <v>6</v>
      </c>
      <c r="C13" s="10">
        <v>148659</v>
      </c>
      <c r="D13" s="1">
        <v>35905</v>
      </c>
      <c r="E13" s="10">
        <f t="shared" si="0"/>
        <v>184564</v>
      </c>
      <c r="F13" s="10">
        <f t="shared" si="1"/>
        <v>178390.8</v>
      </c>
      <c r="G13" s="10">
        <f t="shared" si="2"/>
        <v>35905</v>
      </c>
      <c r="H13" s="69">
        <f t="shared" si="3"/>
        <v>214295.8</v>
      </c>
    </row>
    <row r="14" spans="1:8" ht="24.75" customHeight="1">
      <c r="A14" s="1">
        <v>9</v>
      </c>
      <c r="B14" s="1" t="s">
        <v>7</v>
      </c>
      <c r="C14" s="10">
        <v>58638</v>
      </c>
      <c r="D14" s="1">
        <v>39121</v>
      </c>
      <c r="E14" s="10">
        <f t="shared" si="0"/>
        <v>97759</v>
      </c>
      <c r="F14" s="10">
        <f t="shared" si="1"/>
        <v>70365.59999999999</v>
      </c>
      <c r="G14" s="10">
        <f t="shared" si="2"/>
        <v>39121</v>
      </c>
      <c r="H14" s="69">
        <f t="shared" si="3"/>
        <v>109486.59999999999</v>
      </c>
    </row>
    <row r="15" spans="1:8" ht="24.75" customHeight="1">
      <c r="A15" s="1">
        <v>10</v>
      </c>
      <c r="B15" s="1" t="s">
        <v>9</v>
      </c>
      <c r="C15" s="29">
        <v>82890</v>
      </c>
      <c r="D15" s="1"/>
      <c r="E15" s="10">
        <f t="shared" si="0"/>
        <v>82890</v>
      </c>
      <c r="F15" s="10">
        <f t="shared" si="1"/>
        <v>99468</v>
      </c>
      <c r="G15" s="10">
        <f t="shared" si="2"/>
        <v>0</v>
      </c>
      <c r="H15" s="69">
        <f t="shared" si="3"/>
        <v>99468</v>
      </c>
    </row>
    <row r="16" spans="1:8" ht="24.75" customHeight="1">
      <c r="A16" s="1">
        <v>11</v>
      </c>
      <c r="B16" s="16" t="s">
        <v>83</v>
      </c>
      <c r="C16" s="10">
        <v>10800.37</v>
      </c>
      <c r="D16" s="1"/>
      <c r="E16" s="10">
        <f t="shared" si="0"/>
        <v>10800.37</v>
      </c>
      <c r="F16" s="10">
        <f t="shared" si="1"/>
        <v>12960.444000000001</v>
      </c>
      <c r="G16" s="10">
        <f t="shared" si="2"/>
        <v>0</v>
      </c>
      <c r="H16" s="69">
        <f t="shared" si="3"/>
        <v>12960.444000000001</v>
      </c>
    </row>
    <row r="17" spans="1:8" ht="24.75" customHeight="1">
      <c r="A17" s="1">
        <v>12</v>
      </c>
      <c r="B17" s="1" t="s">
        <v>80</v>
      </c>
      <c r="C17" s="10">
        <v>20750</v>
      </c>
      <c r="D17" s="1">
        <v>37044</v>
      </c>
      <c r="E17" s="10">
        <f t="shared" si="0"/>
        <v>57794</v>
      </c>
      <c r="F17" s="10">
        <f t="shared" si="1"/>
        <v>24900</v>
      </c>
      <c r="G17" s="10">
        <f t="shared" si="2"/>
        <v>37044</v>
      </c>
      <c r="H17" s="69">
        <f t="shared" si="3"/>
        <v>61944</v>
      </c>
    </row>
    <row r="18" spans="1:8" ht="24.75" customHeight="1">
      <c r="A18" s="1">
        <v>13</v>
      </c>
      <c r="B18" s="7" t="s">
        <v>121</v>
      </c>
      <c r="C18" s="11">
        <f>SUM(C6:C17)</f>
        <v>731406.6</v>
      </c>
      <c r="D18" s="7">
        <f>SUM(D6:D17)</f>
        <v>320265.4</v>
      </c>
      <c r="E18" s="11">
        <f t="shared" si="0"/>
        <v>1051672</v>
      </c>
      <c r="F18" s="11">
        <f t="shared" si="1"/>
        <v>877687.9199999999</v>
      </c>
      <c r="G18" s="11">
        <f t="shared" si="2"/>
        <v>320265.4</v>
      </c>
      <c r="H18" s="70">
        <f t="shared" si="3"/>
        <v>1197953.3199999998</v>
      </c>
    </row>
    <row r="19" ht="16.5" customHeight="1"/>
  </sheetData>
  <mergeCells count="5">
    <mergeCell ref="F4:H4"/>
    <mergeCell ref="A2:H2"/>
    <mergeCell ref="A4:A5"/>
    <mergeCell ref="B4:B5"/>
    <mergeCell ref="C4:E4"/>
  </mergeCells>
  <printOptions/>
  <pageMargins left="0.81" right="0.7480314960629921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2013-09-10T02:22:23Z</cp:lastPrinted>
  <dcterms:created xsi:type="dcterms:W3CDTF">1996-12-17T01:32:42Z</dcterms:created>
  <dcterms:modified xsi:type="dcterms:W3CDTF">2013-09-10T03:09:38Z</dcterms:modified>
  <cp:category/>
  <cp:version/>
  <cp:contentType/>
  <cp:contentStatus/>
</cp:coreProperties>
</file>